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附表" sheetId="2" r:id="rId1"/>
    <sheet name="Sheet1" sheetId="1" r:id="rId2"/>
  </sheets>
  <definedNames>
    <definedName name="_xlnm.Print_Titles" localSheetId="1">Sheet1!$3:$3</definedName>
    <definedName name="_xlnm.Print_Titles" localSheetId="0">附表!$2:$2</definedName>
  </definedNames>
  <calcPr calcId="144525"/>
</workbook>
</file>

<file path=xl/sharedStrings.xml><?xml version="1.0" encoding="utf-8"?>
<sst xmlns="http://schemas.openxmlformats.org/spreadsheetml/2006/main" count="44">
  <si>
    <t>2018年海原县扶贫小额贷款及贴息资金计划表</t>
  </si>
  <si>
    <t>序号</t>
  </si>
  <si>
    <t>乡镇</t>
  </si>
  <si>
    <t>建档立卡户及人口数</t>
  </si>
  <si>
    <t>各类扶贫小额贷款及贴息资金计划（万元）</t>
  </si>
  <si>
    <t>责任银行</t>
  </si>
  <si>
    <t>户数</t>
  </si>
  <si>
    <t>人口</t>
  </si>
  <si>
    <t>贷款   总计</t>
  </si>
  <si>
    <t>贴息总计</t>
  </si>
  <si>
    <t>建档立卡户贷款计划</t>
  </si>
  <si>
    <t>光伏扶贫贴息计划</t>
  </si>
  <si>
    <t>自治区级示范龙头企业或者合作社贷款及贴息计划计划(万元)</t>
  </si>
  <si>
    <t>贷款  户数</t>
  </si>
  <si>
    <t>贷款 金额</t>
  </si>
  <si>
    <t>贷款贴息资金（万元）</t>
  </si>
  <si>
    <t>贷款户数</t>
  </si>
  <si>
    <t>贷款金额（万元）</t>
  </si>
  <si>
    <t>曹洼乡</t>
  </si>
  <si>
    <t>海原农行</t>
  </si>
  <si>
    <t>史店乡</t>
  </si>
  <si>
    <t>贾塘乡</t>
  </si>
  <si>
    <t>郑旗乡</t>
  </si>
  <si>
    <t>三河镇</t>
  </si>
  <si>
    <t>七营镇</t>
  </si>
  <si>
    <t>小计</t>
  </si>
  <si>
    <t>西安镇</t>
  </si>
  <si>
    <t>海原联社</t>
  </si>
  <si>
    <t>树台乡</t>
  </si>
  <si>
    <t>关庄乡</t>
  </si>
  <si>
    <t>红羊乡</t>
  </si>
  <si>
    <t>李俊乡</t>
  </si>
  <si>
    <t>九彩乡</t>
  </si>
  <si>
    <t>李旺镇</t>
  </si>
  <si>
    <t>甘城乡</t>
  </si>
  <si>
    <t>甘盐池</t>
  </si>
  <si>
    <t>高崖乡</t>
  </si>
  <si>
    <t>关桥乡</t>
  </si>
  <si>
    <t>邮储银行</t>
  </si>
  <si>
    <t>海城镇</t>
  </si>
  <si>
    <t>宁夏银行</t>
  </si>
  <si>
    <t>合计</t>
  </si>
  <si>
    <t>注：按照扶贫贷款覆盖率按80%计算，户均3.54万元，贴息执行基准利率。实际贴息资金计划4729.55万元（包括自治区级示范龙头企业或者合作社贷款及贴息计划计划100万元）。建档立卡户数是截至2018年1月7日国办系统显示数据，里面将已脱贫不享受政策人员剔除。</t>
  </si>
  <si>
    <t xml:space="preserve">  附件1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</si>
</sst>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\(0\)"/>
    <numFmt numFmtId="178" formatCode="0.00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indexed="8"/>
      <name val="黑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sz val="8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15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9" borderId="15" applyNumberFormat="0" applyAlignment="0" applyProtection="0">
      <alignment vertical="center"/>
    </xf>
    <xf numFmtId="0" fontId="27" fillId="9" borderId="19" applyNumberFormat="0" applyAlignment="0" applyProtection="0">
      <alignment vertical="center"/>
    </xf>
    <xf numFmtId="0" fontId="12" fillId="3" borderId="1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0" borderId="0"/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2" xfId="0" applyBorder="1">
      <alignment vertical="center"/>
    </xf>
    <xf numFmtId="178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178" fontId="10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75销号村名单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7"/>
  <sheetViews>
    <sheetView tabSelected="1" workbookViewId="0">
      <selection activeCell="E14" sqref="E14"/>
    </sheetView>
  </sheetViews>
  <sheetFormatPr defaultColWidth="9" defaultRowHeight="13.5"/>
  <cols>
    <col min="1" max="1" width="2.625" customWidth="1"/>
    <col min="2" max="2" width="5.625" customWidth="1"/>
    <col min="3" max="3" width="5.125" customWidth="1"/>
    <col min="4" max="4" width="5.5" customWidth="1"/>
    <col min="5" max="5" width="6.75" customWidth="1"/>
    <col min="6" max="6" width="7.875" customWidth="1"/>
    <col min="7" max="7" width="5.5" customWidth="1"/>
    <col min="8" max="8" width="5.375" customWidth="1"/>
    <col min="9" max="9" width="7.125" customWidth="1"/>
    <col min="10" max="10" width="4.75" customWidth="1"/>
    <col min="11" max="11" width="5.375" customWidth="1"/>
    <col min="12" max="12" width="5.5" customWidth="1"/>
    <col min="13" max="13" width="5" customWidth="1"/>
    <col min="14" max="14" width="6.375" customWidth="1"/>
  </cols>
  <sheetData>
    <row r="1" ht="24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3" customHeight="1" spans="1:14">
      <c r="A2" s="32" t="s">
        <v>1</v>
      </c>
      <c r="B2" s="33" t="s">
        <v>2</v>
      </c>
      <c r="C2" s="33" t="s">
        <v>3</v>
      </c>
      <c r="D2" s="33"/>
      <c r="E2" s="33" t="s">
        <v>4</v>
      </c>
      <c r="F2" s="33"/>
      <c r="G2" s="33"/>
      <c r="H2" s="33"/>
      <c r="I2" s="33"/>
      <c r="J2" s="33"/>
      <c r="K2" s="33"/>
      <c r="L2" s="33"/>
      <c r="M2" s="33"/>
      <c r="N2" s="35" t="s">
        <v>5</v>
      </c>
    </row>
    <row r="3" ht="24" customHeight="1" spans="1:14">
      <c r="A3" s="34"/>
      <c r="B3" s="33"/>
      <c r="C3" s="35" t="s">
        <v>6</v>
      </c>
      <c r="D3" s="35" t="s">
        <v>7</v>
      </c>
      <c r="E3" s="32" t="s">
        <v>8</v>
      </c>
      <c r="F3" s="32" t="s">
        <v>9</v>
      </c>
      <c r="G3" s="36" t="s">
        <v>10</v>
      </c>
      <c r="H3" s="37"/>
      <c r="I3" s="48"/>
      <c r="J3" s="36" t="s">
        <v>11</v>
      </c>
      <c r="K3" s="37"/>
      <c r="L3" s="48"/>
      <c r="M3" s="32" t="s">
        <v>12</v>
      </c>
      <c r="N3" s="35"/>
    </row>
    <row r="4" ht="30" customHeight="1" spans="1:14">
      <c r="A4" s="34"/>
      <c r="B4" s="33"/>
      <c r="C4" s="35"/>
      <c r="D4" s="35"/>
      <c r="E4" s="34"/>
      <c r="F4" s="34"/>
      <c r="G4" s="38"/>
      <c r="H4" s="39"/>
      <c r="I4" s="49"/>
      <c r="J4" s="38"/>
      <c r="K4" s="39"/>
      <c r="L4" s="49"/>
      <c r="M4" s="34"/>
      <c r="N4" s="35"/>
    </row>
    <row r="5" ht="44" customHeight="1" spans="1:14">
      <c r="A5" s="40"/>
      <c r="B5" s="33"/>
      <c r="C5" s="35"/>
      <c r="D5" s="35"/>
      <c r="E5" s="40"/>
      <c r="F5" s="40"/>
      <c r="G5" s="33" t="s">
        <v>13</v>
      </c>
      <c r="H5" s="33" t="s">
        <v>14</v>
      </c>
      <c r="I5" s="50" t="s">
        <v>15</v>
      </c>
      <c r="J5" s="50" t="s">
        <v>16</v>
      </c>
      <c r="K5" s="50" t="s">
        <v>17</v>
      </c>
      <c r="L5" s="50" t="s">
        <v>15</v>
      </c>
      <c r="M5" s="40"/>
      <c r="N5" s="35"/>
    </row>
    <row r="6" ht="15" customHeight="1" spans="1:14">
      <c r="A6" s="35">
        <v>1</v>
      </c>
      <c r="B6" s="41" t="s">
        <v>18</v>
      </c>
      <c r="C6" s="41">
        <v>947</v>
      </c>
      <c r="D6" s="41">
        <v>3360</v>
      </c>
      <c r="E6" s="41">
        <f t="shared" ref="E6:E11" si="0">H6+K6</f>
        <v>2681.904</v>
      </c>
      <c r="F6" s="42">
        <f t="shared" ref="F6:F26" si="1">I6+L6+M6</f>
        <v>127.39044</v>
      </c>
      <c r="G6" s="43">
        <f t="shared" ref="G6:G26" si="2">C6*0.8</f>
        <v>757.6</v>
      </c>
      <c r="H6" s="44">
        <f t="shared" ref="H6:H26" si="3">G6*3.54</f>
        <v>2681.904</v>
      </c>
      <c r="I6" s="51">
        <f t="shared" ref="I6:I11" si="4">H6*0.0475</f>
        <v>127.39044</v>
      </c>
      <c r="J6" s="52"/>
      <c r="K6" s="35"/>
      <c r="L6" s="53"/>
      <c r="M6" s="54"/>
      <c r="N6" s="55" t="s">
        <v>19</v>
      </c>
    </row>
    <row r="7" ht="15" customHeight="1" spans="1:14">
      <c r="A7" s="35">
        <v>2</v>
      </c>
      <c r="B7" s="41" t="s">
        <v>20</v>
      </c>
      <c r="C7" s="41">
        <v>2005</v>
      </c>
      <c r="D7" s="41">
        <v>7336</v>
      </c>
      <c r="E7" s="41">
        <f t="shared" si="0"/>
        <v>7373.16</v>
      </c>
      <c r="F7" s="42">
        <f t="shared" si="1"/>
        <v>350.2251</v>
      </c>
      <c r="G7" s="43">
        <f t="shared" si="2"/>
        <v>1604</v>
      </c>
      <c r="H7" s="44">
        <f t="shared" si="3"/>
        <v>5678.16</v>
      </c>
      <c r="I7" s="51">
        <f t="shared" si="4"/>
        <v>269.7126</v>
      </c>
      <c r="J7" s="52">
        <v>339</v>
      </c>
      <c r="K7" s="35">
        <f t="shared" ref="K7:K11" si="5">J7*5</f>
        <v>1695</v>
      </c>
      <c r="L7" s="53">
        <f t="shared" ref="L7:L11" si="6">K7*0.0475</f>
        <v>80.5125</v>
      </c>
      <c r="M7" s="54"/>
      <c r="N7" s="56"/>
    </row>
    <row r="8" ht="15" customHeight="1" spans="1:14">
      <c r="A8" s="35">
        <v>3</v>
      </c>
      <c r="B8" s="41" t="s">
        <v>21</v>
      </c>
      <c r="C8" s="41">
        <v>2481</v>
      </c>
      <c r="D8" s="41">
        <v>9254</v>
      </c>
      <c r="E8" s="41">
        <f t="shared" si="0"/>
        <v>7026.192</v>
      </c>
      <c r="F8" s="42">
        <f t="shared" si="1"/>
        <v>333.74412</v>
      </c>
      <c r="G8" s="43">
        <f t="shared" si="2"/>
        <v>1984.8</v>
      </c>
      <c r="H8" s="44">
        <f t="shared" si="3"/>
        <v>7026.192</v>
      </c>
      <c r="I8" s="51">
        <f t="shared" si="4"/>
        <v>333.74412</v>
      </c>
      <c r="J8" s="52"/>
      <c r="K8" s="35"/>
      <c r="L8" s="53"/>
      <c r="M8" s="54"/>
      <c r="N8" s="56"/>
    </row>
    <row r="9" ht="15" customHeight="1" spans="1:14">
      <c r="A9" s="35">
        <v>4</v>
      </c>
      <c r="B9" s="41" t="s">
        <v>22</v>
      </c>
      <c r="C9" s="41">
        <v>2210</v>
      </c>
      <c r="D9" s="41">
        <v>8723</v>
      </c>
      <c r="E9" s="41">
        <f t="shared" si="0"/>
        <v>6258.72</v>
      </c>
      <c r="F9" s="42">
        <f t="shared" si="1"/>
        <v>297.2892</v>
      </c>
      <c r="G9" s="43">
        <f t="shared" si="2"/>
        <v>1768</v>
      </c>
      <c r="H9" s="44">
        <f t="shared" si="3"/>
        <v>6258.72</v>
      </c>
      <c r="I9" s="51">
        <f t="shared" si="4"/>
        <v>297.2892</v>
      </c>
      <c r="J9" s="52"/>
      <c r="K9" s="35"/>
      <c r="L9" s="53"/>
      <c r="M9" s="54"/>
      <c r="N9" s="56"/>
    </row>
    <row r="10" ht="15" customHeight="1" spans="1:14">
      <c r="A10" s="35">
        <v>5</v>
      </c>
      <c r="B10" s="41" t="s">
        <v>23</v>
      </c>
      <c r="C10" s="41">
        <v>1613</v>
      </c>
      <c r="D10" s="41">
        <v>6357</v>
      </c>
      <c r="E10" s="41">
        <f t="shared" si="0"/>
        <v>6068.016</v>
      </c>
      <c r="F10" s="42">
        <f t="shared" si="1"/>
        <v>288.23076</v>
      </c>
      <c r="G10" s="43">
        <f t="shared" si="2"/>
        <v>1290.4</v>
      </c>
      <c r="H10" s="44">
        <f t="shared" si="3"/>
        <v>4568.016</v>
      </c>
      <c r="I10" s="51">
        <f t="shared" si="4"/>
        <v>216.98076</v>
      </c>
      <c r="J10" s="52">
        <v>300</v>
      </c>
      <c r="K10" s="35">
        <f t="shared" si="5"/>
        <v>1500</v>
      </c>
      <c r="L10" s="53">
        <f t="shared" si="6"/>
        <v>71.25</v>
      </c>
      <c r="M10" s="54"/>
      <c r="N10" s="56"/>
    </row>
    <row r="11" ht="15" customHeight="1" spans="1:14">
      <c r="A11" s="35">
        <v>6</v>
      </c>
      <c r="B11" s="41" t="s">
        <v>24</v>
      </c>
      <c r="C11" s="41">
        <v>1671</v>
      </c>
      <c r="D11" s="41">
        <v>6667</v>
      </c>
      <c r="E11" s="41">
        <f t="shared" si="0"/>
        <v>5232.272</v>
      </c>
      <c r="F11" s="42">
        <f t="shared" si="1"/>
        <v>248.53292</v>
      </c>
      <c r="G11" s="43">
        <f t="shared" si="2"/>
        <v>1336.8</v>
      </c>
      <c r="H11" s="44">
        <f t="shared" si="3"/>
        <v>4732.272</v>
      </c>
      <c r="I11" s="51">
        <f t="shared" si="4"/>
        <v>224.78292</v>
      </c>
      <c r="J11" s="52">
        <v>100</v>
      </c>
      <c r="K11" s="35">
        <f t="shared" si="5"/>
        <v>500</v>
      </c>
      <c r="L11" s="53">
        <f t="shared" si="6"/>
        <v>23.75</v>
      </c>
      <c r="M11" s="54"/>
      <c r="N11" s="56"/>
    </row>
    <row r="12" ht="15" customHeight="1" spans="1:14">
      <c r="A12" s="35"/>
      <c r="B12" s="41" t="s">
        <v>25</v>
      </c>
      <c r="C12" s="41">
        <f>SUM(C6:C11)</f>
        <v>10927</v>
      </c>
      <c r="D12" s="41">
        <f t="shared" ref="D12:L12" si="7">SUM(D6:D11)</f>
        <v>41697</v>
      </c>
      <c r="E12" s="41">
        <f t="shared" si="7"/>
        <v>34640.264</v>
      </c>
      <c r="F12" s="42">
        <f t="shared" si="1"/>
        <v>1645.41254</v>
      </c>
      <c r="G12" s="43">
        <f t="shared" si="2"/>
        <v>8741.6</v>
      </c>
      <c r="H12" s="44">
        <f t="shared" si="3"/>
        <v>30945.264</v>
      </c>
      <c r="I12" s="42">
        <f t="shared" si="7"/>
        <v>1469.90004</v>
      </c>
      <c r="J12" s="41">
        <f t="shared" si="7"/>
        <v>739</v>
      </c>
      <c r="K12" s="35">
        <f t="shared" si="7"/>
        <v>3695</v>
      </c>
      <c r="L12" s="35">
        <f t="shared" si="7"/>
        <v>175.5125</v>
      </c>
      <c r="M12" s="35"/>
      <c r="N12" s="57"/>
    </row>
    <row r="13" ht="15" customHeight="1" spans="1:14">
      <c r="A13" s="35">
        <v>7</v>
      </c>
      <c r="B13" s="41" t="s">
        <v>26</v>
      </c>
      <c r="C13" s="41">
        <v>2689</v>
      </c>
      <c r="D13" s="41">
        <v>10542</v>
      </c>
      <c r="E13" s="41">
        <f t="shared" ref="E13:E22" si="8">H13+K13</f>
        <v>7845.248</v>
      </c>
      <c r="F13" s="42">
        <f t="shared" si="1"/>
        <v>372.64928</v>
      </c>
      <c r="G13" s="43">
        <f t="shared" si="2"/>
        <v>2151.2</v>
      </c>
      <c r="H13" s="44">
        <f t="shared" si="3"/>
        <v>7615.248</v>
      </c>
      <c r="I13" s="51">
        <f t="shared" ref="I13:I22" si="9">H13*0.0475</f>
        <v>361.72428</v>
      </c>
      <c r="J13" s="52">
        <v>46</v>
      </c>
      <c r="K13" s="35">
        <f t="shared" ref="K13:K17" si="10">J13*5</f>
        <v>230</v>
      </c>
      <c r="L13" s="53">
        <f t="shared" ref="L13:L17" si="11">K13*0.0475</f>
        <v>10.925</v>
      </c>
      <c r="M13" s="54"/>
      <c r="N13" s="55" t="s">
        <v>27</v>
      </c>
    </row>
    <row r="14" ht="15" customHeight="1" spans="1:14">
      <c r="A14" s="35">
        <v>8</v>
      </c>
      <c r="B14" s="41" t="s">
        <v>28</v>
      </c>
      <c r="C14" s="41">
        <v>2613</v>
      </c>
      <c r="D14" s="41">
        <v>10580</v>
      </c>
      <c r="E14" s="41">
        <f t="shared" si="8"/>
        <v>7400.016</v>
      </c>
      <c r="F14" s="42">
        <f t="shared" si="1"/>
        <v>351.50076</v>
      </c>
      <c r="G14" s="43">
        <f t="shared" si="2"/>
        <v>2090.4</v>
      </c>
      <c r="H14" s="44">
        <f t="shared" si="3"/>
        <v>7400.016</v>
      </c>
      <c r="I14" s="51">
        <f t="shared" si="9"/>
        <v>351.50076</v>
      </c>
      <c r="J14" s="52"/>
      <c r="K14" s="35"/>
      <c r="L14" s="53"/>
      <c r="M14" s="54"/>
      <c r="N14" s="56"/>
    </row>
    <row r="15" ht="15" customHeight="1" spans="1:14">
      <c r="A15" s="35">
        <v>9</v>
      </c>
      <c r="B15" s="41" t="s">
        <v>29</v>
      </c>
      <c r="C15" s="41">
        <v>891</v>
      </c>
      <c r="D15" s="41">
        <v>3621</v>
      </c>
      <c r="E15" s="41">
        <f t="shared" si="8"/>
        <v>2663.312</v>
      </c>
      <c r="F15" s="42">
        <f t="shared" si="1"/>
        <v>126.50732</v>
      </c>
      <c r="G15" s="43">
        <f t="shared" si="2"/>
        <v>712.8</v>
      </c>
      <c r="H15" s="44">
        <f t="shared" si="3"/>
        <v>2523.312</v>
      </c>
      <c r="I15" s="51">
        <f t="shared" si="9"/>
        <v>119.85732</v>
      </c>
      <c r="J15" s="52">
        <v>28</v>
      </c>
      <c r="K15" s="35">
        <f t="shared" si="10"/>
        <v>140</v>
      </c>
      <c r="L15" s="53">
        <f t="shared" si="11"/>
        <v>6.65</v>
      </c>
      <c r="M15" s="54"/>
      <c r="N15" s="56"/>
    </row>
    <row r="16" ht="15" customHeight="1" spans="1:14">
      <c r="A16" s="35">
        <v>10</v>
      </c>
      <c r="B16" s="41" t="s">
        <v>30</v>
      </c>
      <c r="C16" s="41">
        <v>1161</v>
      </c>
      <c r="D16" s="41">
        <v>4612</v>
      </c>
      <c r="E16" s="41">
        <f t="shared" si="8"/>
        <v>4062.952</v>
      </c>
      <c r="F16" s="42">
        <f t="shared" si="1"/>
        <v>192.99022</v>
      </c>
      <c r="G16" s="43">
        <f t="shared" si="2"/>
        <v>928.8</v>
      </c>
      <c r="H16" s="44">
        <f t="shared" si="3"/>
        <v>3287.952</v>
      </c>
      <c r="I16" s="51">
        <f t="shared" si="9"/>
        <v>156.17772</v>
      </c>
      <c r="J16" s="52">
        <v>155</v>
      </c>
      <c r="K16" s="35">
        <f t="shared" si="10"/>
        <v>775</v>
      </c>
      <c r="L16" s="53">
        <f t="shared" si="11"/>
        <v>36.8125</v>
      </c>
      <c r="M16" s="54"/>
      <c r="N16" s="56"/>
    </row>
    <row r="17" ht="15" customHeight="1" spans="1:14">
      <c r="A17" s="35">
        <v>11</v>
      </c>
      <c r="B17" s="41" t="s">
        <v>31</v>
      </c>
      <c r="C17" s="41">
        <v>1174</v>
      </c>
      <c r="D17" s="41">
        <v>4779</v>
      </c>
      <c r="E17" s="41">
        <f t="shared" si="8"/>
        <v>3704.768</v>
      </c>
      <c r="F17" s="42">
        <f t="shared" si="1"/>
        <v>175.97648</v>
      </c>
      <c r="G17" s="43">
        <f t="shared" si="2"/>
        <v>939.2</v>
      </c>
      <c r="H17" s="44">
        <f t="shared" si="3"/>
        <v>3324.768</v>
      </c>
      <c r="I17" s="51">
        <f t="shared" si="9"/>
        <v>157.92648</v>
      </c>
      <c r="J17" s="52">
        <v>76</v>
      </c>
      <c r="K17" s="35">
        <f t="shared" si="10"/>
        <v>380</v>
      </c>
      <c r="L17" s="53">
        <f t="shared" si="11"/>
        <v>18.05</v>
      </c>
      <c r="M17" s="54"/>
      <c r="N17" s="56"/>
    </row>
    <row r="18" ht="15" customHeight="1" spans="1:14">
      <c r="A18" s="35">
        <v>12</v>
      </c>
      <c r="B18" s="41" t="s">
        <v>32</v>
      </c>
      <c r="C18" s="41">
        <v>691</v>
      </c>
      <c r="D18" s="41">
        <v>2990</v>
      </c>
      <c r="E18" s="41">
        <f t="shared" si="8"/>
        <v>1956.912</v>
      </c>
      <c r="F18" s="42">
        <f t="shared" si="1"/>
        <v>92.95332</v>
      </c>
      <c r="G18" s="43">
        <f t="shared" si="2"/>
        <v>552.8</v>
      </c>
      <c r="H18" s="44">
        <f t="shared" si="3"/>
        <v>1956.912</v>
      </c>
      <c r="I18" s="51">
        <f t="shared" si="9"/>
        <v>92.95332</v>
      </c>
      <c r="J18" s="52"/>
      <c r="K18" s="35"/>
      <c r="L18" s="53"/>
      <c r="M18" s="54"/>
      <c r="N18" s="56"/>
    </row>
    <row r="19" ht="15" customHeight="1" spans="1:14">
      <c r="A19" s="35">
        <v>13</v>
      </c>
      <c r="B19" s="41" t="s">
        <v>33</v>
      </c>
      <c r="C19" s="41">
        <v>2370</v>
      </c>
      <c r="D19" s="41">
        <v>9016</v>
      </c>
      <c r="E19" s="41">
        <f t="shared" si="8"/>
        <v>6711.84</v>
      </c>
      <c r="F19" s="42">
        <f t="shared" si="1"/>
        <v>318.8124</v>
      </c>
      <c r="G19" s="43">
        <f t="shared" si="2"/>
        <v>1896</v>
      </c>
      <c r="H19" s="44">
        <f t="shared" si="3"/>
        <v>6711.84</v>
      </c>
      <c r="I19" s="51">
        <f t="shared" si="9"/>
        <v>318.8124</v>
      </c>
      <c r="J19" s="52"/>
      <c r="K19" s="35"/>
      <c r="L19" s="53"/>
      <c r="M19" s="54"/>
      <c r="N19" s="56"/>
    </row>
    <row r="20" ht="15" customHeight="1" spans="1:14">
      <c r="A20" s="35">
        <v>14</v>
      </c>
      <c r="B20" s="41" t="s">
        <v>34</v>
      </c>
      <c r="C20" s="41">
        <v>756</v>
      </c>
      <c r="D20" s="41">
        <v>2787</v>
      </c>
      <c r="E20" s="41">
        <f t="shared" si="8"/>
        <v>2140.992</v>
      </c>
      <c r="F20" s="42">
        <f t="shared" si="1"/>
        <v>101.69712</v>
      </c>
      <c r="G20" s="43">
        <f t="shared" si="2"/>
        <v>604.8</v>
      </c>
      <c r="H20" s="44">
        <f t="shared" si="3"/>
        <v>2140.992</v>
      </c>
      <c r="I20" s="51">
        <f t="shared" si="9"/>
        <v>101.69712</v>
      </c>
      <c r="J20" s="52"/>
      <c r="K20" s="35"/>
      <c r="L20" s="53"/>
      <c r="M20" s="54"/>
      <c r="N20" s="56"/>
    </row>
    <row r="21" ht="15" customHeight="1" spans="1:14">
      <c r="A21" s="35">
        <v>15</v>
      </c>
      <c r="B21" s="41" t="s">
        <v>35</v>
      </c>
      <c r="C21" s="41">
        <v>565</v>
      </c>
      <c r="D21" s="41">
        <v>2208</v>
      </c>
      <c r="E21" s="41">
        <f t="shared" si="8"/>
        <v>1600.08</v>
      </c>
      <c r="F21" s="42">
        <f t="shared" si="1"/>
        <v>76.0038</v>
      </c>
      <c r="G21" s="43">
        <f t="shared" si="2"/>
        <v>452</v>
      </c>
      <c r="H21" s="44">
        <f t="shared" si="3"/>
        <v>1600.08</v>
      </c>
      <c r="I21" s="51">
        <f t="shared" si="9"/>
        <v>76.0038</v>
      </c>
      <c r="J21" s="52"/>
      <c r="K21" s="35"/>
      <c r="L21" s="53"/>
      <c r="M21" s="54"/>
      <c r="N21" s="56"/>
    </row>
    <row r="22" ht="15" customHeight="1" spans="1:14">
      <c r="A22" s="35">
        <v>16</v>
      </c>
      <c r="B22" s="41" t="s">
        <v>36</v>
      </c>
      <c r="C22" s="41">
        <v>1149</v>
      </c>
      <c r="D22" s="41">
        <v>4515</v>
      </c>
      <c r="E22" s="41">
        <f t="shared" si="8"/>
        <v>4098.968</v>
      </c>
      <c r="F22" s="42">
        <f t="shared" si="1"/>
        <v>194.70098</v>
      </c>
      <c r="G22" s="43">
        <f t="shared" si="2"/>
        <v>919.2</v>
      </c>
      <c r="H22" s="44">
        <f t="shared" si="3"/>
        <v>3253.968</v>
      </c>
      <c r="I22" s="51">
        <f t="shared" si="9"/>
        <v>154.56348</v>
      </c>
      <c r="J22" s="52">
        <v>169</v>
      </c>
      <c r="K22" s="35">
        <f t="shared" ref="K22:K25" si="12">J22*5</f>
        <v>845</v>
      </c>
      <c r="L22" s="53">
        <f t="shared" ref="L22:L25" si="13">K22*0.0475</f>
        <v>40.1375</v>
      </c>
      <c r="M22" s="54"/>
      <c r="N22" s="56"/>
    </row>
    <row r="23" ht="15" customHeight="1" spans="1:14">
      <c r="A23" s="35"/>
      <c r="B23" s="41" t="s">
        <v>25</v>
      </c>
      <c r="C23" s="41">
        <f>SUM(C13:C22)</f>
        <v>14059</v>
      </c>
      <c r="D23" s="41">
        <f t="shared" ref="D23:L23" si="14">SUM(D13:D22)</f>
        <v>55650</v>
      </c>
      <c r="E23" s="41">
        <f t="shared" si="14"/>
        <v>42185.088</v>
      </c>
      <c r="F23" s="42">
        <f t="shared" si="1"/>
        <v>2003.79168</v>
      </c>
      <c r="G23" s="43">
        <f t="shared" si="2"/>
        <v>11247.2</v>
      </c>
      <c r="H23" s="44">
        <f t="shared" si="3"/>
        <v>39815.088</v>
      </c>
      <c r="I23" s="42">
        <f t="shared" si="14"/>
        <v>1891.21668</v>
      </c>
      <c r="J23" s="41">
        <f t="shared" si="14"/>
        <v>474</v>
      </c>
      <c r="K23" s="35">
        <f t="shared" si="14"/>
        <v>2370</v>
      </c>
      <c r="L23" s="35">
        <f t="shared" si="14"/>
        <v>112.575</v>
      </c>
      <c r="M23" s="35"/>
      <c r="N23" s="57"/>
    </row>
    <row r="24" ht="15" customHeight="1" spans="1:14">
      <c r="A24" s="35">
        <v>17</v>
      </c>
      <c r="B24" s="41" t="s">
        <v>37</v>
      </c>
      <c r="C24" s="41">
        <v>3295</v>
      </c>
      <c r="D24" s="41">
        <v>12705</v>
      </c>
      <c r="E24" s="41">
        <f>H24+K24</f>
        <v>10101.44</v>
      </c>
      <c r="F24" s="42">
        <f t="shared" si="1"/>
        <v>479.8184</v>
      </c>
      <c r="G24" s="43">
        <f t="shared" si="2"/>
        <v>2636</v>
      </c>
      <c r="H24" s="44">
        <f t="shared" si="3"/>
        <v>9331.44</v>
      </c>
      <c r="I24" s="51">
        <f>H24*0.0475</f>
        <v>443.2434</v>
      </c>
      <c r="J24" s="52">
        <v>154</v>
      </c>
      <c r="K24" s="35">
        <f t="shared" si="12"/>
        <v>770</v>
      </c>
      <c r="L24" s="53">
        <f t="shared" si="13"/>
        <v>36.575</v>
      </c>
      <c r="M24" s="58"/>
      <c r="N24" s="35" t="s">
        <v>38</v>
      </c>
    </row>
    <row r="25" ht="15" customHeight="1" spans="1:14">
      <c r="A25" s="35">
        <v>18</v>
      </c>
      <c r="B25" s="35" t="s">
        <v>39</v>
      </c>
      <c r="C25" s="35">
        <v>2997</v>
      </c>
      <c r="D25" s="35">
        <v>11122</v>
      </c>
      <c r="E25" s="35">
        <f>H25+K25</f>
        <v>10537.504</v>
      </c>
      <c r="F25" s="42">
        <f t="shared" si="1"/>
        <v>500.53144</v>
      </c>
      <c r="G25" s="43">
        <f t="shared" si="2"/>
        <v>2397.6</v>
      </c>
      <c r="H25" s="44">
        <f t="shared" si="3"/>
        <v>8487.504</v>
      </c>
      <c r="I25" s="59">
        <f>H25*0.0475</f>
        <v>403.15644</v>
      </c>
      <c r="J25" s="60">
        <v>410</v>
      </c>
      <c r="K25" s="35">
        <f t="shared" si="12"/>
        <v>2050</v>
      </c>
      <c r="L25" s="53">
        <f t="shared" si="13"/>
        <v>97.375</v>
      </c>
      <c r="M25" s="58"/>
      <c r="N25" s="35" t="s">
        <v>40</v>
      </c>
    </row>
    <row r="26" ht="15" customHeight="1" spans="1:14">
      <c r="A26" s="45" t="s">
        <v>41</v>
      </c>
      <c r="B26" s="46"/>
      <c r="C26" s="35">
        <f>C12+C23+C24+C25</f>
        <v>31278</v>
      </c>
      <c r="D26" s="35">
        <f t="shared" ref="D26:L26" si="15">D12+D23+D24+D25</f>
        <v>121174</v>
      </c>
      <c r="E26" s="35">
        <f t="shared" si="15"/>
        <v>97464.296</v>
      </c>
      <c r="F26" s="42">
        <f t="shared" si="1"/>
        <v>4729.55406</v>
      </c>
      <c r="G26" s="43">
        <f t="shared" si="2"/>
        <v>25022.4</v>
      </c>
      <c r="H26" s="44">
        <f t="shared" si="3"/>
        <v>88579.296</v>
      </c>
      <c r="I26" s="53">
        <f t="shared" si="15"/>
        <v>4207.51656</v>
      </c>
      <c r="J26" s="35">
        <f t="shared" si="15"/>
        <v>1777</v>
      </c>
      <c r="K26" s="35">
        <f t="shared" si="15"/>
        <v>8885</v>
      </c>
      <c r="L26" s="35">
        <f t="shared" si="15"/>
        <v>422.0375</v>
      </c>
      <c r="M26" s="35">
        <v>100</v>
      </c>
      <c r="N26" s="58"/>
    </row>
    <row r="27" ht="24" customHeight="1" spans="1:14">
      <c r="A27" s="47" t="s">
        <v>42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</row>
  </sheetData>
  <mergeCells count="17">
    <mergeCell ref="A1:N1"/>
    <mergeCell ref="C2:D2"/>
    <mergeCell ref="E2:M2"/>
    <mergeCell ref="A26:B26"/>
    <mergeCell ref="A27:N27"/>
    <mergeCell ref="A2:A5"/>
    <mergeCell ref="B2:B5"/>
    <mergeCell ref="C3:C5"/>
    <mergeCell ref="D3:D5"/>
    <mergeCell ref="E3:E5"/>
    <mergeCell ref="F3:F5"/>
    <mergeCell ref="M3:M5"/>
    <mergeCell ref="N2:N5"/>
    <mergeCell ref="N6:N12"/>
    <mergeCell ref="N13:N23"/>
    <mergeCell ref="G3:I4"/>
    <mergeCell ref="J3:L4"/>
  </mergeCells>
  <pageMargins left="0.590277777777778" right="0.590277777777778" top="0.605555555555556" bottom="0.605555555555556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8"/>
  <sheetViews>
    <sheetView topLeftCell="A16" workbookViewId="0">
      <selection activeCell="I27" sqref="I27"/>
    </sheetView>
  </sheetViews>
  <sheetFormatPr defaultColWidth="9" defaultRowHeight="13.5"/>
  <cols>
    <col min="1" max="1" width="2.625" customWidth="1"/>
    <col min="2" max="2" width="5.625" customWidth="1"/>
    <col min="3" max="3" width="6.875" customWidth="1"/>
    <col min="4" max="4" width="5.75" customWidth="1"/>
    <col min="5" max="5" width="6.75" customWidth="1"/>
    <col min="6" max="6" width="7.875" customWidth="1"/>
    <col min="7" max="7" width="5.5" customWidth="1"/>
    <col min="8" max="8" width="5.375" customWidth="1"/>
    <col min="9" max="9" width="7.125" customWidth="1"/>
    <col min="10" max="10" width="4.75" customWidth="1"/>
    <col min="11" max="11" width="5.375" customWidth="1"/>
    <col min="12" max="12" width="5.5" customWidth="1"/>
    <col min="13" max="13" width="6.5" customWidth="1"/>
    <col min="14" max="14" width="10" customWidth="1"/>
  </cols>
  <sheetData>
    <row r="1" ht="23" customHeight="1" spans="1:6">
      <c r="A1" s="1" t="s">
        <v>43</v>
      </c>
      <c r="B1" s="1"/>
      <c r="C1" s="1"/>
      <c r="D1" s="1"/>
      <c r="E1" s="1"/>
      <c r="F1" s="1"/>
    </row>
    <row r="2" ht="24" customHeight="1" spans="1:14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9" customHeight="1" spans="1:14">
      <c r="A3" s="3" t="s">
        <v>1</v>
      </c>
      <c r="B3" s="4" t="s">
        <v>2</v>
      </c>
      <c r="C3" s="4" t="s">
        <v>3</v>
      </c>
      <c r="D3" s="4"/>
      <c r="E3" s="4" t="s">
        <v>4</v>
      </c>
      <c r="F3" s="4"/>
      <c r="G3" s="4"/>
      <c r="H3" s="4"/>
      <c r="I3" s="4"/>
      <c r="J3" s="4"/>
      <c r="K3" s="4"/>
      <c r="L3" s="4"/>
      <c r="M3" s="4"/>
      <c r="N3" s="6" t="s">
        <v>5</v>
      </c>
    </row>
    <row r="4" ht="24" customHeight="1" spans="1:14">
      <c r="A4" s="5"/>
      <c r="B4" s="4"/>
      <c r="C4" s="6" t="s">
        <v>6</v>
      </c>
      <c r="D4" s="6" t="s">
        <v>7</v>
      </c>
      <c r="E4" s="3" t="s">
        <v>8</v>
      </c>
      <c r="F4" s="3" t="s">
        <v>9</v>
      </c>
      <c r="G4" s="7" t="s">
        <v>10</v>
      </c>
      <c r="H4" s="8"/>
      <c r="I4" s="19"/>
      <c r="J4" s="7" t="s">
        <v>11</v>
      </c>
      <c r="K4" s="8"/>
      <c r="L4" s="19"/>
      <c r="M4" s="3" t="s">
        <v>12</v>
      </c>
      <c r="N4" s="6"/>
    </row>
    <row r="5" ht="53" customHeight="1" spans="1:14">
      <c r="A5" s="5"/>
      <c r="B5" s="4"/>
      <c r="C5" s="6"/>
      <c r="D5" s="6"/>
      <c r="E5" s="5"/>
      <c r="F5" s="5"/>
      <c r="G5" s="9"/>
      <c r="H5" s="10"/>
      <c r="I5" s="20"/>
      <c r="J5" s="9"/>
      <c r="K5" s="10"/>
      <c r="L5" s="20"/>
      <c r="M5" s="5"/>
      <c r="N5" s="6"/>
    </row>
    <row r="6" ht="84" customHeight="1" spans="1:14">
      <c r="A6" s="11"/>
      <c r="B6" s="4"/>
      <c r="C6" s="6"/>
      <c r="D6" s="6"/>
      <c r="E6" s="11"/>
      <c r="F6" s="11"/>
      <c r="G6" s="4" t="s">
        <v>13</v>
      </c>
      <c r="H6" s="4" t="s">
        <v>14</v>
      </c>
      <c r="I6" s="21" t="s">
        <v>15</v>
      </c>
      <c r="J6" s="21" t="s">
        <v>16</v>
      </c>
      <c r="K6" s="21" t="s">
        <v>17</v>
      </c>
      <c r="L6" s="21" t="s">
        <v>15</v>
      </c>
      <c r="M6" s="11"/>
      <c r="N6" s="6"/>
    </row>
    <row r="7" ht="22" customHeight="1" spans="1:14">
      <c r="A7" s="6">
        <v>1</v>
      </c>
      <c r="B7" s="12" t="s">
        <v>18</v>
      </c>
      <c r="C7" s="12">
        <v>947</v>
      </c>
      <c r="D7" s="12">
        <v>3360</v>
      </c>
      <c r="E7" s="12">
        <f t="shared" ref="E7:E12" si="0">H7+K7</f>
        <v>2681.904</v>
      </c>
      <c r="F7" s="13">
        <f>I7+L7+M7</f>
        <v>127.39044</v>
      </c>
      <c r="G7" s="14">
        <f>C7*0.8</f>
        <v>757.6</v>
      </c>
      <c r="H7" s="15">
        <f>G7*3.54</f>
        <v>2681.904</v>
      </c>
      <c r="I7" s="22">
        <f t="shared" ref="I7:I12" si="1">H7*0.0475</f>
        <v>127.39044</v>
      </c>
      <c r="J7" s="23"/>
      <c r="K7" s="6"/>
      <c r="L7" s="24"/>
      <c r="M7" s="25"/>
      <c r="N7" s="26" t="s">
        <v>19</v>
      </c>
    </row>
    <row r="8" ht="22" customHeight="1" spans="1:14">
      <c r="A8" s="6">
        <v>2</v>
      </c>
      <c r="B8" s="12" t="s">
        <v>20</v>
      </c>
      <c r="C8" s="12">
        <v>2005</v>
      </c>
      <c r="D8" s="12">
        <v>7336</v>
      </c>
      <c r="E8" s="12">
        <f t="shared" si="0"/>
        <v>7373.16</v>
      </c>
      <c r="F8" s="13">
        <f t="shared" ref="F8:F27" si="2">I8+L8+M8</f>
        <v>350.2251</v>
      </c>
      <c r="G8" s="14">
        <f t="shared" ref="G8:G27" si="3">C8*0.8</f>
        <v>1604</v>
      </c>
      <c r="H8" s="15">
        <f t="shared" ref="H8:H27" si="4">G8*3.54</f>
        <v>5678.16</v>
      </c>
      <c r="I8" s="22">
        <f t="shared" si="1"/>
        <v>269.7126</v>
      </c>
      <c r="J8" s="23">
        <v>339</v>
      </c>
      <c r="K8" s="6">
        <f>J8*5</f>
        <v>1695</v>
      </c>
      <c r="L8" s="24">
        <f>K8*0.0475</f>
        <v>80.5125</v>
      </c>
      <c r="M8" s="25"/>
      <c r="N8" s="27"/>
    </row>
    <row r="9" ht="22" customHeight="1" spans="1:14">
      <c r="A9" s="6">
        <v>3</v>
      </c>
      <c r="B9" s="12" t="s">
        <v>21</v>
      </c>
      <c r="C9" s="12">
        <v>2481</v>
      </c>
      <c r="D9" s="12">
        <v>9254</v>
      </c>
      <c r="E9" s="12">
        <f t="shared" si="0"/>
        <v>7026.192</v>
      </c>
      <c r="F9" s="13">
        <f t="shared" si="2"/>
        <v>333.74412</v>
      </c>
      <c r="G9" s="14">
        <f t="shared" si="3"/>
        <v>1984.8</v>
      </c>
      <c r="H9" s="15">
        <f t="shared" si="4"/>
        <v>7026.192</v>
      </c>
      <c r="I9" s="22">
        <f t="shared" si="1"/>
        <v>333.74412</v>
      </c>
      <c r="J9" s="23"/>
      <c r="K9" s="6"/>
      <c r="L9" s="24"/>
      <c r="M9" s="25"/>
      <c r="N9" s="27"/>
    </row>
    <row r="10" ht="22" customHeight="1" spans="1:14">
      <c r="A10" s="6">
        <v>4</v>
      </c>
      <c r="B10" s="12" t="s">
        <v>22</v>
      </c>
      <c r="C10" s="12">
        <v>2210</v>
      </c>
      <c r="D10" s="12">
        <v>8723</v>
      </c>
      <c r="E10" s="12">
        <f t="shared" si="0"/>
        <v>6258.72</v>
      </c>
      <c r="F10" s="13">
        <f t="shared" si="2"/>
        <v>297.2892</v>
      </c>
      <c r="G10" s="14">
        <f t="shared" si="3"/>
        <v>1768</v>
      </c>
      <c r="H10" s="15">
        <f t="shared" si="4"/>
        <v>6258.72</v>
      </c>
      <c r="I10" s="22">
        <f t="shared" si="1"/>
        <v>297.2892</v>
      </c>
      <c r="J10" s="23"/>
      <c r="K10" s="6"/>
      <c r="L10" s="24"/>
      <c r="M10" s="25"/>
      <c r="N10" s="27"/>
    </row>
    <row r="11" ht="22" customHeight="1" spans="1:14">
      <c r="A11" s="6">
        <v>5</v>
      </c>
      <c r="B11" s="12" t="s">
        <v>23</v>
      </c>
      <c r="C11" s="12">
        <v>1613</v>
      </c>
      <c r="D11" s="12">
        <v>6357</v>
      </c>
      <c r="E11" s="12">
        <f t="shared" si="0"/>
        <v>6068.016</v>
      </c>
      <c r="F11" s="13">
        <f t="shared" si="2"/>
        <v>288.23076</v>
      </c>
      <c r="G11" s="14">
        <f t="shared" si="3"/>
        <v>1290.4</v>
      </c>
      <c r="H11" s="15">
        <f t="shared" si="4"/>
        <v>4568.016</v>
      </c>
      <c r="I11" s="22">
        <f t="shared" si="1"/>
        <v>216.98076</v>
      </c>
      <c r="J11" s="23">
        <v>300</v>
      </c>
      <c r="K11" s="6">
        <f>J11*5</f>
        <v>1500</v>
      </c>
      <c r="L11" s="24">
        <f>K11*0.0475</f>
        <v>71.25</v>
      </c>
      <c r="M11" s="25"/>
      <c r="N11" s="27"/>
    </row>
    <row r="12" ht="22" customHeight="1" spans="1:14">
      <c r="A12" s="6">
        <v>6</v>
      </c>
      <c r="B12" s="12" t="s">
        <v>24</v>
      </c>
      <c r="C12" s="12">
        <v>1671</v>
      </c>
      <c r="D12" s="12">
        <v>6667</v>
      </c>
      <c r="E12" s="12">
        <f t="shared" si="0"/>
        <v>5232.272</v>
      </c>
      <c r="F12" s="13">
        <f t="shared" si="2"/>
        <v>248.53292</v>
      </c>
      <c r="G12" s="14">
        <f t="shared" si="3"/>
        <v>1336.8</v>
      </c>
      <c r="H12" s="15">
        <f t="shared" si="4"/>
        <v>4732.272</v>
      </c>
      <c r="I12" s="22">
        <f t="shared" si="1"/>
        <v>224.78292</v>
      </c>
      <c r="J12" s="23">
        <v>100</v>
      </c>
      <c r="K12" s="6">
        <f>J12*5</f>
        <v>500</v>
      </c>
      <c r="L12" s="24">
        <f>K12*0.0475</f>
        <v>23.75</v>
      </c>
      <c r="M12" s="25"/>
      <c r="N12" s="27"/>
    </row>
    <row r="13" ht="22" customHeight="1" spans="1:14">
      <c r="A13" s="6"/>
      <c r="B13" s="12" t="s">
        <v>25</v>
      </c>
      <c r="C13" s="12">
        <f t="shared" ref="C13:L13" si="5">SUM(C7:C12)</f>
        <v>10927</v>
      </c>
      <c r="D13" s="12">
        <f t="shared" si="5"/>
        <v>41697</v>
      </c>
      <c r="E13" s="12">
        <f t="shared" si="5"/>
        <v>34640.264</v>
      </c>
      <c r="F13" s="13">
        <f t="shared" si="2"/>
        <v>1645.41254</v>
      </c>
      <c r="G13" s="14">
        <f t="shared" si="3"/>
        <v>8741.6</v>
      </c>
      <c r="H13" s="15">
        <f t="shared" si="4"/>
        <v>30945.264</v>
      </c>
      <c r="I13" s="13">
        <f t="shared" si="5"/>
        <v>1469.90004</v>
      </c>
      <c r="J13" s="12">
        <f t="shared" si="5"/>
        <v>739</v>
      </c>
      <c r="K13" s="6">
        <f t="shared" si="5"/>
        <v>3695</v>
      </c>
      <c r="L13" s="6">
        <f t="shared" si="5"/>
        <v>175.5125</v>
      </c>
      <c r="M13" s="6"/>
      <c r="N13" s="28"/>
    </row>
    <row r="14" ht="22" customHeight="1" spans="1:14">
      <c r="A14" s="6">
        <v>7</v>
      </c>
      <c r="B14" s="12" t="s">
        <v>26</v>
      </c>
      <c r="C14" s="12">
        <v>2689</v>
      </c>
      <c r="D14" s="12">
        <v>10542</v>
      </c>
      <c r="E14" s="12">
        <f t="shared" ref="E14:E23" si="6">H14+K14</f>
        <v>7845.248</v>
      </c>
      <c r="F14" s="13">
        <f t="shared" si="2"/>
        <v>372.64928</v>
      </c>
      <c r="G14" s="14">
        <f t="shared" si="3"/>
        <v>2151.2</v>
      </c>
      <c r="H14" s="15">
        <f t="shared" si="4"/>
        <v>7615.248</v>
      </c>
      <c r="I14" s="22">
        <f t="shared" ref="I14:I23" si="7">H14*0.0475</f>
        <v>361.72428</v>
      </c>
      <c r="J14" s="23">
        <v>46</v>
      </c>
      <c r="K14" s="6">
        <f>J14*5</f>
        <v>230</v>
      </c>
      <c r="L14" s="24">
        <f>K14*0.0475</f>
        <v>10.925</v>
      </c>
      <c r="M14" s="25"/>
      <c r="N14" s="26" t="s">
        <v>27</v>
      </c>
    </row>
    <row r="15" ht="22" customHeight="1" spans="1:14">
      <c r="A15" s="6">
        <v>8</v>
      </c>
      <c r="B15" s="12" t="s">
        <v>28</v>
      </c>
      <c r="C15" s="12">
        <v>2613</v>
      </c>
      <c r="D15" s="12">
        <v>10580</v>
      </c>
      <c r="E15" s="12">
        <f t="shared" si="6"/>
        <v>7400.016</v>
      </c>
      <c r="F15" s="13">
        <f t="shared" si="2"/>
        <v>351.50076</v>
      </c>
      <c r="G15" s="14">
        <f t="shared" si="3"/>
        <v>2090.4</v>
      </c>
      <c r="H15" s="15">
        <f t="shared" si="4"/>
        <v>7400.016</v>
      </c>
      <c r="I15" s="22">
        <f t="shared" si="7"/>
        <v>351.50076</v>
      </c>
      <c r="J15" s="23"/>
      <c r="K15" s="6"/>
      <c r="L15" s="24"/>
      <c r="M15" s="25"/>
      <c r="N15" s="27"/>
    </row>
    <row r="16" ht="22" customHeight="1" spans="1:14">
      <c r="A16" s="6">
        <v>9</v>
      </c>
      <c r="B16" s="12" t="s">
        <v>29</v>
      </c>
      <c r="C16" s="12">
        <v>891</v>
      </c>
      <c r="D16" s="12">
        <v>3621</v>
      </c>
      <c r="E16" s="12">
        <f t="shared" si="6"/>
        <v>2663.312</v>
      </c>
      <c r="F16" s="13">
        <f t="shared" si="2"/>
        <v>126.50732</v>
      </c>
      <c r="G16" s="14">
        <f t="shared" si="3"/>
        <v>712.8</v>
      </c>
      <c r="H16" s="15">
        <f t="shared" si="4"/>
        <v>2523.312</v>
      </c>
      <c r="I16" s="22">
        <f t="shared" si="7"/>
        <v>119.85732</v>
      </c>
      <c r="J16" s="23">
        <v>28</v>
      </c>
      <c r="K16" s="6">
        <f>J16*5</f>
        <v>140</v>
      </c>
      <c r="L16" s="24">
        <f>K16*0.0475</f>
        <v>6.65</v>
      </c>
      <c r="M16" s="25"/>
      <c r="N16" s="27"/>
    </row>
    <row r="17" ht="22" customHeight="1" spans="1:14">
      <c r="A17" s="6">
        <v>10</v>
      </c>
      <c r="B17" s="12" t="s">
        <v>30</v>
      </c>
      <c r="C17" s="12">
        <v>1161</v>
      </c>
      <c r="D17" s="12">
        <v>4612</v>
      </c>
      <c r="E17" s="12">
        <f t="shared" si="6"/>
        <v>4062.952</v>
      </c>
      <c r="F17" s="13">
        <f t="shared" si="2"/>
        <v>192.99022</v>
      </c>
      <c r="G17" s="14">
        <f t="shared" si="3"/>
        <v>928.8</v>
      </c>
      <c r="H17" s="15">
        <f t="shared" si="4"/>
        <v>3287.952</v>
      </c>
      <c r="I17" s="22">
        <f t="shared" si="7"/>
        <v>156.17772</v>
      </c>
      <c r="J17" s="23">
        <v>155</v>
      </c>
      <c r="K17" s="6">
        <f>J17*5</f>
        <v>775</v>
      </c>
      <c r="L17" s="24">
        <f>K17*0.0475</f>
        <v>36.8125</v>
      </c>
      <c r="M17" s="25"/>
      <c r="N17" s="27"/>
    </row>
    <row r="18" ht="22" customHeight="1" spans="1:14">
      <c r="A18" s="6">
        <v>11</v>
      </c>
      <c r="B18" s="12" t="s">
        <v>31</v>
      </c>
      <c r="C18" s="12">
        <v>1174</v>
      </c>
      <c r="D18" s="12">
        <v>4779</v>
      </c>
      <c r="E18" s="12">
        <f t="shared" si="6"/>
        <v>3704.768</v>
      </c>
      <c r="F18" s="13">
        <f t="shared" si="2"/>
        <v>175.97648</v>
      </c>
      <c r="G18" s="14">
        <f t="shared" si="3"/>
        <v>939.2</v>
      </c>
      <c r="H18" s="15">
        <f t="shared" si="4"/>
        <v>3324.768</v>
      </c>
      <c r="I18" s="22">
        <f t="shared" si="7"/>
        <v>157.92648</v>
      </c>
      <c r="J18" s="23">
        <v>76</v>
      </c>
      <c r="K18" s="6">
        <f>J18*5</f>
        <v>380</v>
      </c>
      <c r="L18" s="24">
        <f>K18*0.0475</f>
        <v>18.05</v>
      </c>
      <c r="M18" s="25"/>
      <c r="N18" s="27"/>
    </row>
    <row r="19" ht="22" customHeight="1" spans="1:14">
      <c r="A19" s="6">
        <v>12</v>
      </c>
      <c r="B19" s="12" t="s">
        <v>32</v>
      </c>
      <c r="C19" s="12">
        <v>691</v>
      </c>
      <c r="D19" s="12">
        <v>2990</v>
      </c>
      <c r="E19" s="12">
        <f t="shared" si="6"/>
        <v>1956.912</v>
      </c>
      <c r="F19" s="13">
        <f t="shared" si="2"/>
        <v>92.95332</v>
      </c>
      <c r="G19" s="14">
        <f t="shared" si="3"/>
        <v>552.8</v>
      </c>
      <c r="H19" s="15">
        <f t="shared" si="4"/>
        <v>1956.912</v>
      </c>
      <c r="I19" s="22">
        <f t="shared" si="7"/>
        <v>92.95332</v>
      </c>
      <c r="J19" s="23"/>
      <c r="K19" s="6"/>
      <c r="L19" s="24"/>
      <c r="M19" s="25"/>
      <c r="N19" s="27"/>
    </row>
    <row r="20" ht="22" customHeight="1" spans="1:14">
      <c r="A20" s="6">
        <v>13</v>
      </c>
      <c r="B20" s="12" t="s">
        <v>33</v>
      </c>
      <c r="C20" s="12">
        <v>2370</v>
      </c>
      <c r="D20" s="12">
        <v>9016</v>
      </c>
      <c r="E20" s="12">
        <f t="shared" si="6"/>
        <v>6711.84</v>
      </c>
      <c r="F20" s="13">
        <f t="shared" si="2"/>
        <v>318.8124</v>
      </c>
      <c r="G20" s="14">
        <f t="shared" si="3"/>
        <v>1896</v>
      </c>
      <c r="H20" s="15">
        <f t="shared" si="4"/>
        <v>6711.84</v>
      </c>
      <c r="I20" s="22">
        <f t="shared" si="7"/>
        <v>318.8124</v>
      </c>
      <c r="J20" s="23"/>
      <c r="K20" s="6"/>
      <c r="L20" s="24"/>
      <c r="M20" s="25"/>
      <c r="N20" s="27"/>
    </row>
    <row r="21" ht="22" customHeight="1" spans="1:14">
      <c r="A21" s="6">
        <v>14</v>
      </c>
      <c r="B21" s="12" t="s">
        <v>34</v>
      </c>
      <c r="C21" s="12">
        <v>756</v>
      </c>
      <c r="D21" s="12">
        <v>2787</v>
      </c>
      <c r="E21" s="12">
        <f t="shared" si="6"/>
        <v>2140.992</v>
      </c>
      <c r="F21" s="13">
        <f t="shared" si="2"/>
        <v>101.69712</v>
      </c>
      <c r="G21" s="14">
        <f t="shared" si="3"/>
        <v>604.8</v>
      </c>
      <c r="H21" s="15">
        <f t="shared" si="4"/>
        <v>2140.992</v>
      </c>
      <c r="I21" s="22">
        <f t="shared" si="7"/>
        <v>101.69712</v>
      </c>
      <c r="J21" s="23"/>
      <c r="K21" s="6"/>
      <c r="L21" s="24"/>
      <c r="M21" s="25"/>
      <c r="N21" s="27"/>
    </row>
    <row r="22" ht="22" customHeight="1" spans="1:14">
      <c r="A22" s="6">
        <v>15</v>
      </c>
      <c r="B22" s="12" t="s">
        <v>35</v>
      </c>
      <c r="C22" s="12">
        <v>565</v>
      </c>
      <c r="D22" s="12">
        <v>2208</v>
      </c>
      <c r="E22" s="12">
        <f t="shared" si="6"/>
        <v>1600.08</v>
      </c>
      <c r="F22" s="13">
        <f t="shared" si="2"/>
        <v>76.0038</v>
      </c>
      <c r="G22" s="14">
        <f t="shared" si="3"/>
        <v>452</v>
      </c>
      <c r="H22" s="15">
        <f t="shared" si="4"/>
        <v>1600.08</v>
      </c>
      <c r="I22" s="22">
        <f t="shared" si="7"/>
        <v>76.0038</v>
      </c>
      <c r="J22" s="23"/>
      <c r="K22" s="6"/>
      <c r="L22" s="24"/>
      <c r="M22" s="25"/>
      <c r="N22" s="27"/>
    </row>
    <row r="23" ht="22" customHeight="1" spans="1:14">
      <c r="A23" s="6">
        <v>16</v>
      </c>
      <c r="B23" s="12" t="s">
        <v>36</v>
      </c>
      <c r="C23" s="12">
        <v>1149</v>
      </c>
      <c r="D23" s="12">
        <v>4515</v>
      </c>
      <c r="E23" s="12">
        <f t="shared" si="6"/>
        <v>4098.968</v>
      </c>
      <c r="F23" s="13">
        <f t="shared" si="2"/>
        <v>194.70098</v>
      </c>
      <c r="G23" s="14">
        <f t="shared" si="3"/>
        <v>919.2</v>
      </c>
      <c r="H23" s="15">
        <f t="shared" si="4"/>
        <v>3253.968</v>
      </c>
      <c r="I23" s="22">
        <f t="shared" si="7"/>
        <v>154.56348</v>
      </c>
      <c r="J23" s="23">
        <v>169</v>
      </c>
      <c r="K23" s="6">
        <f>J23*5</f>
        <v>845</v>
      </c>
      <c r="L23" s="24">
        <f>K23*0.0475</f>
        <v>40.1375</v>
      </c>
      <c r="M23" s="25"/>
      <c r="N23" s="27"/>
    </row>
    <row r="24" ht="22" customHeight="1" spans="1:14">
      <c r="A24" s="6"/>
      <c r="B24" s="12" t="s">
        <v>25</v>
      </c>
      <c r="C24" s="12">
        <f t="shared" ref="C24:L24" si="8">SUM(C14:C23)</f>
        <v>14059</v>
      </c>
      <c r="D24" s="12">
        <f t="shared" si="8"/>
        <v>55650</v>
      </c>
      <c r="E24" s="12">
        <f t="shared" si="8"/>
        <v>42185.088</v>
      </c>
      <c r="F24" s="13">
        <f t="shared" si="2"/>
        <v>2003.79168</v>
      </c>
      <c r="G24" s="14">
        <f t="shared" si="3"/>
        <v>11247.2</v>
      </c>
      <c r="H24" s="15">
        <f t="shared" si="4"/>
        <v>39815.088</v>
      </c>
      <c r="I24" s="13">
        <f t="shared" si="8"/>
        <v>1891.21668</v>
      </c>
      <c r="J24" s="12">
        <f t="shared" si="8"/>
        <v>474</v>
      </c>
      <c r="K24" s="6">
        <f t="shared" si="8"/>
        <v>2370</v>
      </c>
      <c r="L24" s="6">
        <f t="shared" si="8"/>
        <v>112.575</v>
      </c>
      <c r="M24" s="6"/>
      <c r="N24" s="28"/>
    </row>
    <row r="25" ht="22" customHeight="1" spans="1:14">
      <c r="A25" s="6">
        <v>17</v>
      </c>
      <c r="B25" s="12" t="s">
        <v>37</v>
      </c>
      <c r="C25" s="12">
        <v>3295</v>
      </c>
      <c r="D25" s="12">
        <v>12705</v>
      </c>
      <c r="E25" s="12">
        <f>H25+K25</f>
        <v>10101.44</v>
      </c>
      <c r="F25" s="13">
        <f t="shared" si="2"/>
        <v>479.8184</v>
      </c>
      <c r="G25" s="14">
        <f t="shared" si="3"/>
        <v>2636</v>
      </c>
      <c r="H25" s="15">
        <f t="shared" si="4"/>
        <v>9331.44</v>
      </c>
      <c r="I25" s="22">
        <f>H25*0.0475</f>
        <v>443.2434</v>
      </c>
      <c r="J25" s="23">
        <v>154</v>
      </c>
      <c r="K25" s="6">
        <f>J25*5</f>
        <v>770</v>
      </c>
      <c r="L25" s="24">
        <f>K25*0.0475</f>
        <v>36.575</v>
      </c>
      <c r="M25" s="29"/>
      <c r="N25" s="6" t="s">
        <v>38</v>
      </c>
    </row>
    <row r="26" ht="22" customHeight="1" spans="1:14">
      <c r="A26" s="6">
        <v>18</v>
      </c>
      <c r="B26" s="6" t="s">
        <v>39</v>
      </c>
      <c r="C26" s="6">
        <v>2997</v>
      </c>
      <c r="D26" s="6">
        <v>11122</v>
      </c>
      <c r="E26" s="6">
        <f>H26+K26</f>
        <v>10537.504</v>
      </c>
      <c r="F26" s="13">
        <f t="shared" si="2"/>
        <v>500.53144</v>
      </c>
      <c r="G26" s="14">
        <f t="shared" si="3"/>
        <v>2397.6</v>
      </c>
      <c r="H26" s="15">
        <f t="shared" si="4"/>
        <v>8487.504</v>
      </c>
      <c r="I26" s="30">
        <f>H26*0.0475</f>
        <v>403.15644</v>
      </c>
      <c r="J26" s="31">
        <v>410</v>
      </c>
      <c r="K26" s="6">
        <f>J26*5</f>
        <v>2050</v>
      </c>
      <c r="L26" s="24">
        <f>K26*0.0475</f>
        <v>97.375</v>
      </c>
      <c r="M26" s="29"/>
      <c r="N26" s="6" t="s">
        <v>40</v>
      </c>
    </row>
    <row r="27" ht="22" customHeight="1" spans="1:14">
      <c r="A27" s="16" t="s">
        <v>41</v>
      </c>
      <c r="B27" s="17"/>
      <c r="C27" s="6">
        <f>C13+C24+C25+C26</f>
        <v>31278</v>
      </c>
      <c r="D27" s="6">
        <f t="shared" ref="D27:L27" si="9">D13+D24+D25+D26</f>
        <v>121174</v>
      </c>
      <c r="E27" s="6">
        <f t="shared" si="9"/>
        <v>97464.296</v>
      </c>
      <c r="F27" s="13">
        <f t="shared" si="2"/>
        <v>4729.55406</v>
      </c>
      <c r="G27" s="14">
        <f t="shared" si="3"/>
        <v>25022.4</v>
      </c>
      <c r="H27" s="15">
        <f t="shared" si="4"/>
        <v>88579.296</v>
      </c>
      <c r="I27" s="24">
        <f t="shared" si="9"/>
        <v>4207.51656</v>
      </c>
      <c r="J27" s="6">
        <f t="shared" si="9"/>
        <v>1777</v>
      </c>
      <c r="K27" s="6">
        <f t="shared" si="9"/>
        <v>8885</v>
      </c>
      <c r="L27" s="6">
        <f t="shared" si="9"/>
        <v>422.0375</v>
      </c>
      <c r="M27" s="6">
        <v>100</v>
      </c>
      <c r="N27" s="29"/>
    </row>
    <row r="28" ht="41" customHeight="1" spans="1:14">
      <c r="A28" s="18" t="s">
        <v>42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</sheetData>
  <mergeCells count="18">
    <mergeCell ref="A1:F1"/>
    <mergeCell ref="A2:N2"/>
    <mergeCell ref="C3:D3"/>
    <mergeCell ref="E3:M3"/>
    <mergeCell ref="A27:B27"/>
    <mergeCell ref="A28:N28"/>
    <mergeCell ref="A3:A6"/>
    <mergeCell ref="B3:B6"/>
    <mergeCell ref="C4:C6"/>
    <mergeCell ref="D4:D6"/>
    <mergeCell ref="E4:E6"/>
    <mergeCell ref="F4:F6"/>
    <mergeCell ref="M4:M6"/>
    <mergeCell ref="N3:N6"/>
    <mergeCell ref="N7:N13"/>
    <mergeCell ref="N14:N24"/>
    <mergeCell ref="G4:I5"/>
    <mergeCell ref="J4:L5"/>
  </mergeCells>
  <pageMargins left="0.590277777777778" right="0.590277777777778" top="0.605555555555556" bottom="0.6055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</dc:title>
  <dc:creator>Administrator</dc:creator>
  <cp:keywords>0</cp:keywords>
  <cp:lastModifiedBy>L__</cp:lastModifiedBy>
  <dcterms:created xsi:type="dcterms:W3CDTF">2018-01-08T00:55:00Z</dcterms:created>
  <cp:lastPrinted>2018-01-09T02:02:00Z</cp:lastPrinted>
  <dcterms:modified xsi:type="dcterms:W3CDTF">2018-07-06T08:25:37Z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